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1115" windowHeight="5895" activeTab="0"/>
  </bookViews>
  <sheets>
    <sheet name="KQKD quy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<sst xmlns="http://schemas.openxmlformats.org/spreadsheetml/2006/main" count="66" uniqueCount="60">
  <si>
    <t>Mã số</t>
  </si>
  <si>
    <t>Thuyết minh</t>
  </si>
  <si>
    <t xml:space="preserve">CHỈ TIÊU </t>
  </si>
  <si>
    <t>Năm nay</t>
  </si>
  <si>
    <t>Năm trước</t>
  </si>
  <si>
    <t>01</t>
  </si>
  <si>
    <t>03</t>
  </si>
  <si>
    <t>1.</t>
  </si>
  <si>
    <t>2.</t>
  </si>
  <si>
    <t>5.</t>
  </si>
  <si>
    <t>3.</t>
  </si>
  <si>
    <t>4.</t>
  </si>
  <si>
    <t>6.</t>
  </si>
  <si>
    <t>8.</t>
  </si>
  <si>
    <t>9.</t>
  </si>
  <si>
    <t>10.</t>
  </si>
  <si>
    <t>11.</t>
  </si>
  <si>
    <t>12.</t>
  </si>
  <si>
    <t>13.</t>
  </si>
  <si>
    <t>15.</t>
  </si>
  <si>
    <t>16.</t>
  </si>
  <si>
    <t>18.</t>
  </si>
  <si>
    <t>Doanh thu hoạt động tài chính</t>
  </si>
  <si>
    <t>Chi phí bán hàng</t>
  </si>
  <si>
    <t>Chi phí quản lý doanh nghiệp</t>
  </si>
  <si>
    <t>Thu nhập khác</t>
  </si>
  <si>
    <t>Chi phí khác</t>
  </si>
  <si>
    <t>Tổng lợi nhuận kế toán trước thuế</t>
  </si>
  <si>
    <t>7.</t>
  </si>
  <si>
    <t>14.</t>
  </si>
  <si>
    <t>17.</t>
  </si>
  <si>
    <t>Doanh thu bán hàng và cung cấp dịch vụ</t>
  </si>
  <si>
    <t>Các khoản giảm trừ</t>
  </si>
  <si>
    <t>Doanh thu thuần về bán hàng và cung cấp dịch vụ</t>
  </si>
  <si>
    <t>Gía vốn hàng bán</t>
  </si>
  <si>
    <t xml:space="preserve">Lợi nhuận gộp về bán hàng và cung cấp dịch vụ </t>
  </si>
  <si>
    <t>Chi phí hoạt động tài chính</t>
  </si>
  <si>
    <t>VI.1</t>
  </si>
  <si>
    <t>VI.2</t>
  </si>
  <si>
    <t>VI.3</t>
  </si>
  <si>
    <t>VI.4</t>
  </si>
  <si>
    <t xml:space="preserve">Lợi nhuận thuần từ hoạt động kinh doanh </t>
  </si>
  <si>
    <t xml:space="preserve">Lãi cơ bản trên cổ phiếu </t>
  </si>
  <si>
    <t>Lợi nhuận khác</t>
  </si>
  <si>
    <t>Lợi nhuận sau thuế thu nhập doanh nghiệp</t>
  </si>
  <si>
    <t>Chi phí thuế thu nhập doanh nghiệp hiện hành (*)</t>
  </si>
  <si>
    <t>VI.5</t>
  </si>
  <si>
    <t>VI.6</t>
  </si>
  <si>
    <t>VI.7</t>
  </si>
  <si>
    <t>VI.8</t>
  </si>
  <si>
    <t>VI.9</t>
  </si>
  <si>
    <t>Trong đó : Chi phí lãi vay</t>
  </si>
  <si>
    <t>Tổng giám đốc</t>
  </si>
  <si>
    <t xml:space="preserve">  Đặng thị Huệ                                     Cao Tấn Tước</t>
  </si>
  <si>
    <t>DS. Mai thị Bé</t>
  </si>
  <si>
    <t>Chi phí thuế thu nhập doanh nghiệp hoãn lại</t>
  </si>
  <si>
    <t>Quý II</t>
  </si>
  <si>
    <t>BÁO CÁO KẾT QUẢ HOẠT ĐỘNG KINH DOANH</t>
  </si>
  <si>
    <t>Quí II năm 2010</t>
  </si>
  <si>
    <t>Lũy kế từ đầu năm đến cuối quý này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</si>
</sst>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#,##0.0"/>
    <numFmt numFmtId="168" formatCode="0.0%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1"/>
      <name val="Arial"/>
      <family val="0"/>
    </font>
    <font>
      <b/>
      <i/>
      <sz val="1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65" fontId="4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0" fontId="5" fillId="0" borderId="0" xfId="0" applyFont="1" applyAlignment="1">
      <alignment horizontal="centerContinuous"/>
    </xf>
    <xf numFmtId="165" fontId="5" fillId="0" borderId="0" xfId="15" applyNumberFormat="1" applyFont="1" applyBorder="1" applyAlignment="1">
      <alignment horizontal="centerContinuous"/>
    </xf>
    <xf numFmtId="165" fontId="5" fillId="0" borderId="0" xfId="15" applyNumberFormat="1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65" fontId="6" fillId="0" borderId="0" xfId="15" applyNumberFormat="1" applyFont="1" applyBorder="1" applyAlignment="1">
      <alignment horizontal="centerContinuous"/>
    </xf>
    <xf numFmtId="165" fontId="6" fillId="0" borderId="0" xfId="15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9" fillId="0" borderId="2" xfId="15" applyNumberFormat="1" applyFont="1" applyBorder="1" applyAlignment="1">
      <alignment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2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15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10" fillId="0" borderId="2" xfId="15" applyNumberFormat="1" applyFont="1" applyBorder="1" applyAlignment="1">
      <alignment/>
    </xf>
    <xf numFmtId="165" fontId="9" fillId="0" borderId="4" xfId="15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165" fontId="9" fillId="0" borderId="0" xfId="15" applyNumberFormat="1" applyFont="1" applyAlignment="1">
      <alignment horizontal="centerContinuous"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14" fillId="0" borderId="0" xfId="0" applyFont="1" applyAlignment="1">
      <alignment horizontal="centerContinuous"/>
    </xf>
    <xf numFmtId="165" fontId="13" fillId="0" borderId="0" xfId="15" applyNumberFormat="1" applyFont="1" applyAlignment="1">
      <alignment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/>
    </xf>
    <xf numFmtId="49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65" fontId="12" fillId="0" borderId="0" xfId="15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UE\2010\BAO%20CAO%20TAI%20CHINH\QUI%20I1%202010__BCTC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KQKD quy"/>
      <sheetName val="KQKD luy ke"/>
      <sheetName val="LCTT_gt"/>
      <sheetName val="TM_BCTC"/>
      <sheetName val="PL1"/>
      <sheetName val="TM bien dong"/>
      <sheetName val="Sheet1"/>
    </sheetNames>
    <sheetDataSet>
      <sheetData sheetId="0">
        <row r="6">
          <cell r="F6" t="str">
            <v>Đơn vị tính: VNĐ </v>
          </cell>
        </row>
        <row r="76">
          <cell r="E76">
            <v>64816340000</v>
          </cell>
          <cell r="F76">
            <v>64816340000</v>
          </cell>
        </row>
        <row r="103">
          <cell r="D103" t="str">
            <v>TP. HCM, ngày  23  tháng 07  năm  2010</v>
          </cell>
        </row>
        <row r="104">
          <cell r="B104" t="str">
            <v> Người lập biểu                                 Kế toán trưởng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E4" sqref="E4"/>
    </sheetView>
  </sheetViews>
  <sheetFormatPr defaultColWidth="9.140625" defaultRowHeight="12.75"/>
  <cols>
    <col min="1" max="1" width="3.421875" style="20" bestFit="1" customWidth="1"/>
    <col min="2" max="2" width="45.421875" style="4" customWidth="1"/>
    <col min="3" max="3" width="5.28125" style="4" customWidth="1"/>
    <col min="4" max="4" width="8.00390625" style="17" customWidth="1"/>
    <col min="5" max="6" width="16.7109375" style="9" customWidth="1"/>
    <col min="7" max="7" width="17.28125" style="4" customWidth="1"/>
    <col min="8" max="8" width="16.7109375" style="4" customWidth="1"/>
    <col min="11" max="16384" width="9.140625" style="4" customWidth="1"/>
  </cols>
  <sheetData>
    <row r="1" spans="1:5" ht="16.5">
      <c r="A1" s="33"/>
      <c r="B1" s="45"/>
      <c r="E1" s="48"/>
    </row>
    <row r="2" spans="1:2" ht="16.5">
      <c r="A2" s="31"/>
      <c r="B2" s="45"/>
    </row>
    <row r="3" spans="1:8" ht="17.25" thickBot="1">
      <c r="A3" s="28"/>
      <c r="B3" s="46"/>
      <c r="C3" s="1"/>
      <c r="D3" s="2"/>
      <c r="E3" s="3"/>
      <c r="F3" s="3"/>
      <c r="G3" s="3"/>
      <c r="H3" s="3"/>
    </row>
    <row r="4" spans="1:5" ht="12.75" customHeight="1" thickTop="1">
      <c r="A4" s="5"/>
      <c r="B4" s="6"/>
      <c r="C4" s="6"/>
      <c r="D4" s="7"/>
      <c r="E4" s="8"/>
    </row>
    <row r="5" spans="1:8" ht="22.5" customHeight="1">
      <c r="A5" s="10" t="s">
        <v>57</v>
      </c>
      <c r="B5" s="5"/>
      <c r="C5" s="5"/>
      <c r="D5" s="5"/>
      <c r="E5" s="11"/>
      <c r="F5" s="12"/>
      <c r="G5" s="21"/>
      <c r="H5" s="21"/>
    </row>
    <row r="6" spans="1:8" ht="22.5" customHeight="1">
      <c r="A6" s="47" t="s">
        <v>58</v>
      </c>
      <c r="B6" s="13"/>
      <c r="C6" s="13"/>
      <c r="D6" s="13"/>
      <c r="E6" s="14"/>
      <c r="F6" s="15"/>
      <c r="G6" s="21"/>
      <c r="H6" s="21"/>
    </row>
    <row r="7" spans="1:8" ht="16.5">
      <c r="A7" s="16"/>
      <c r="F7" s="32"/>
      <c r="G7" s="60" t="str">
        <f>'[1]CDKT'!F6</f>
        <v>Đơn vị tính: VNĐ </v>
      </c>
      <c r="H7" s="15"/>
    </row>
    <row r="8" spans="1:8" ht="19.5" customHeight="1">
      <c r="A8" s="65" t="s">
        <v>2</v>
      </c>
      <c r="B8" s="66"/>
      <c r="C8" s="69" t="s">
        <v>0</v>
      </c>
      <c r="D8" s="69" t="s">
        <v>1</v>
      </c>
      <c r="E8" s="63" t="s">
        <v>56</v>
      </c>
      <c r="F8" s="71"/>
      <c r="G8" s="63" t="s">
        <v>59</v>
      </c>
      <c r="H8" s="64"/>
    </row>
    <row r="9" spans="1:8" ht="19.5" customHeight="1" thickBot="1">
      <c r="A9" s="67"/>
      <c r="B9" s="68"/>
      <c r="C9" s="70"/>
      <c r="D9" s="70"/>
      <c r="E9" s="49" t="s">
        <v>3</v>
      </c>
      <c r="F9" s="50" t="s">
        <v>4</v>
      </c>
      <c r="G9" s="61" t="s">
        <v>3</v>
      </c>
      <c r="H9" s="62" t="s">
        <v>4</v>
      </c>
    </row>
    <row r="10" spans="1:8" s="18" customFormat="1" ht="19.5" customHeight="1" thickTop="1">
      <c r="A10" s="54" t="s">
        <v>7</v>
      </c>
      <c r="B10" s="36" t="s">
        <v>31</v>
      </c>
      <c r="C10" s="22" t="s">
        <v>5</v>
      </c>
      <c r="D10" s="23" t="s">
        <v>37</v>
      </c>
      <c r="E10" s="24">
        <f>SUM(E11:E12)</f>
        <v>53522470506</v>
      </c>
      <c r="F10" s="24">
        <v>45786105375</v>
      </c>
      <c r="G10" s="24">
        <f>SUM(G11:G12)</f>
        <v>100940842248</v>
      </c>
      <c r="H10" s="24">
        <v>88063826807</v>
      </c>
    </row>
    <row r="11" spans="1:8" s="18" customFormat="1" ht="17.25" customHeight="1">
      <c r="A11" s="55" t="s">
        <v>8</v>
      </c>
      <c r="B11" s="37" t="s">
        <v>32</v>
      </c>
      <c r="C11" s="25" t="s">
        <v>6</v>
      </c>
      <c r="D11" s="26" t="s">
        <v>37</v>
      </c>
      <c r="E11" s="27">
        <v>76380192</v>
      </c>
      <c r="F11" s="27">
        <v>102866014</v>
      </c>
      <c r="G11" s="27">
        <v>119370687</v>
      </c>
      <c r="H11" s="27">
        <v>139196080</v>
      </c>
    </row>
    <row r="12" spans="1:8" s="18" customFormat="1" ht="17.25" customHeight="1">
      <c r="A12" s="54" t="s">
        <v>10</v>
      </c>
      <c r="B12" s="36" t="s">
        <v>33</v>
      </c>
      <c r="C12" s="22">
        <v>10</v>
      </c>
      <c r="D12" s="23" t="s">
        <v>37</v>
      </c>
      <c r="E12" s="24">
        <f>1343779150+51681123971+429057000-7869807</f>
        <v>53446090314</v>
      </c>
      <c r="F12" s="24">
        <f>F10-F11</f>
        <v>45683239361</v>
      </c>
      <c r="G12" s="24">
        <f>1344406150+98677542547+696457000+110935671-7869807</f>
        <v>100821471561</v>
      </c>
      <c r="H12" s="24">
        <f>H10-H11</f>
        <v>87924630727</v>
      </c>
    </row>
    <row r="13" spans="1:8" s="18" customFormat="1" ht="17.25" customHeight="1">
      <c r="A13" s="55" t="s">
        <v>11</v>
      </c>
      <c r="B13" s="37" t="s">
        <v>34</v>
      </c>
      <c r="C13" s="25">
        <v>11</v>
      </c>
      <c r="D13" s="26" t="s">
        <v>38</v>
      </c>
      <c r="E13" s="27">
        <f>1195346950+31543244393</f>
        <v>32738591343</v>
      </c>
      <c r="F13" s="27">
        <v>30028154004</v>
      </c>
      <c r="G13" s="27">
        <f>1196242570+60384356718</f>
        <v>61580599288</v>
      </c>
      <c r="H13" s="27">
        <v>57815809064</v>
      </c>
    </row>
    <row r="14" spans="1:8" s="18" customFormat="1" ht="17.25" customHeight="1">
      <c r="A14" s="54" t="s">
        <v>9</v>
      </c>
      <c r="B14" s="36" t="s">
        <v>35</v>
      </c>
      <c r="C14" s="22">
        <v>20</v>
      </c>
      <c r="D14" s="23"/>
      <c r="E14" s="24">
        <f>E12-E13</f>
        <v>20707498971</v>
      </c>
      <c r="F14" s="24">
        <f>F12-F13</f>
        <v>15655085357</v>
      </c>
      <c r="G14" s="24">
        <f>G12-G13</f>
        <v>39240872273</v>
      </c>
      <c r="H14" s="24">
        <f>H12-H13</f>
        <v>30108821663</v>
      </c>
    </row>
    <row r="15" spans="1:8" ht="17.25" customHeight="1">
      <c r="A15" s="55" t="s">
        <v>12</v>
      </c>
      <c r="B15" s="37" t="s">
        <v>22</v>
      </c>
      <c r="C15" s="25">
        <v>21</v>
      </c>
      <c r="D15" s="26" t="s">
        <v>39</v>
      </c>
      <c r="E15" s="27">
        <f>44400000+190900+82272714</f>
        <v>126863614</v>
      </c>
      <c r="F15" s="27">
        <v>66323082</v>
      </c>
      <c r="G15" s="27">
        <f>44400000+190900+129169195</f>
        <v>173760095</v>
      </c>
      <c r="H15" s="27">
        <v>79787229</v>
      </c>
    </row>
    <row r="16" spans="1:8" ht="17.25" customHeight="1">
      <c r="A16" s="55" t="s">
        <v>28</v>
      </c>
      <c r="B16" s="37" t="s">
        <v>36</v>
      </c>
      <c r="C16" s="25">
        <v>22</v>
      </c>
      <c r="D16" s="26" t="s">
        <v>40</v>
      </c>
      <c r="E16" s="27">
        <v>29621</v>
      </c>
      <c r="F16" s="27">
        <v>207391120</v>
      </c>
      <c r="G16" s="27">
        <f>48471288+25608829</f>
        <v>74080117</v>
      </c>
      <c r="H16" s="27">
        <v>495023278</v>
      </c>
    </row>
    <row r="17" spans="1:8" s="19" customFormat="1" ht="17.25" customHeight="1">
      <c r="A17" s="56"/>
      <c r="B17" s="38" t="s">
        <v>51</v>
      </c>
      <c r="C17" s="39">
        <v>23</v>
      </c>
      <c r="D17" s="40"/>
      <c r="E17" s="41">
        <v>0</v>
      </c>
      <c r="F17" s="41">
        <v>203352330</v>
      </c>
      <c r="G17" s="41">
        <v>25608829</v>
      </c>
      <c r="H17" s="27">
        <v>490984488</v>
      </c>
    </row>
    <row r="18" spans="1:8" s="18" customFormat="1" ht="17.25" customHeight="1">
      <c r="A18" s="55" t="s">
        <v>13</v>
      </c>
      <c r="B18" s="37" t="s">
        <v>23</v>
      </c>
      <c r="C18" s="25">
        <v>24</v>
      </c>
      <c r="D18" s="26" t="s">
        <v>46</v>
      </c>
      <c r="E18" s="27">
        <v>5970266860</v>
      </c>
      <c r="F18" s="27">
        <v>4268743907</v>
      </c>
      <c r="G18" s="27">
        <f>73158323+11021682548-700000000+33280693</f>
        <v>10428121564</v>
      </c>
      <c r="H18" s="27">
        <v>7954044399</v>
      </c>
    </row>
    <row r="19" spans="1:8" s="18" customFormat="1" ht="17.25" customHeight="1">
      <c r="A19" s="55" t="s">
        <v>14</v>
      </c>
      <c r="B19" s="37" t="s">
        <v>24</v>
      </c>
      <c r="C19" s="25">
        <v>25</v>
      </c>
      <c r="D19" s="26" t="s">
        <v>47</v>
      </c>
      <c r="E19" s="27">
        <v>5259470552</v>
      </c>
      <c r="F19" s="27">
        <v>4150225768</v>
      </c>
      <c r="G19" s="27">
        <f>10874776474-300000000</f>
        <v>10574776474</v>
      </c>
      <c r="H19" s="27">
        <v>8143551574</v>
      </c>
    </row>
    <row r="20" spans="1:8" s="18" customFormat="1" ht="17.25" customHeight="1">
      <c r="A20" s="54" t="s">
        <v>15</v>
      </c>
      <c r="B20" s="36" t="s">
        <v>41</v>
      </c>
      <c r="C20" s="22">
        <v>30</v>
      </c>
      <c r="D20" s="23"/>
      <c r="E20" s="24">
        <f>E14+E15-E16-E18-E19</f>
        <v>9604595552</v>
      </c>
      <c r="F20" s="24">
        <f>F14+F15-F16-F18-F19</f>
        <v>7095047644</v>
      </c>
      <c r="G20" s="24">
        <f>G14+G15-G16-G18-G19</f>
        <v>18337654213</v>
      </c>
      <c r="H20" s="24">
        <f>H14+H15-H16-H18-H19</f>
        <v>13595989641</v>
      </c>
    </row>
    <row r="21" spans="1:8" ht="17.25" customHeight="1">
      <c r="A21" s="55" t="s">
        <v>16</v>
      </c>
      <c r="B21" s="37" t="s">
        <v>25</v>
      </c>
      <c r="C21" s="25">
        <v>31</v>
      </c>
      <c r="D21" s="26" t="s">
        <v>48</v>
      </c>
      <c r="E21" s="27">
        <f>29090909+106927436+657425</f>
        <v>136675770</v>
      </c>
      <c r="F21" s="27">
        <v>0</v>
      </c>
      <c r="G21" s="27">
        <f>568999999+239221936+657425</f>
        <v>808879360</v>
      </c>
      <c r="H21" s="27">
        <v>0</v>
      </c>
    </row>
    <row r="22" spans="1:8" ht="17.25" customHeight="1">
      <c r="A22" s="55" t="s">
        <v>17</v>
      </c>
      <c r="B22" s="37" t="s">
        <v>26</v>
      </c>
      <c r="C22" s="25">
        <v>32</v>
      </c>
      <c r="D22" s="26"/>
      <c r="E22" s="27">
        <f>91957509+65012860</f>
        <v>156970369</v>
      </c>
      <c r="F22" s="27">
        <v>84012737</v>
      </c>
      <c r="G22" s="27">
        <f>97029449+850977+206075241+132134230-3380243</f>
        <v>432709654</v>
      </c>
      <c r="H22" s="27">
        <v>179030991</v>
      </c>
    </row>
    <row r="23" spans="1:8" s="18" customFormat="1" ht="17.25" customHeight="1">
      <c r="A23" s="54" t="s">
        <v>18</v>
      </c>
      <c r="B23" s="36" t="s">
        <v>43</v>
      </c>
      <c r="C23" s="22">
        <v>40</v>
      </c>
      <c r="D23" s="23"/>
      <c r="E23" s="24">
        <f>E21-E22</f>
        <v>-20294599</v>
      </c>
      <c r="F23" s="24">
        <f>F21-F22</f>
        <v>-84012737</v>
      </c>
      <c r="G23" s="24">
        <f>G21-G22</f>
        <v>376169706</v>
      </c>
      <c r="H23" s="24">
        <f>H21-H22</f>
        <v>-179030991</v>
      </c>
    </row>
    <row r="24" spans="1:8" s="18" customFormat="1" ht="17.25" customHeight="1">
      <c r="A24" s="54" t="s">
        <v>29</v>
      </c>
      <c r="B24" s="36" t="s">
        <v>27</v>
      </c>
      <c r="C24" s="22">
        <v>50</v>
      </c>
      <c r="D24" s="23" t="s">
        <v>49</v>
      </c>
      <c r="E24" s="24">
        <f>E20+E23</f>
        <v>9584300953</v>
      </c>
      <c r="F24" s="24">
        <f>F20+F23</f>
        <v>7011034907</v>
      </c>
      <c r="G24" s="24">
        <f>G20+G23</f>
        <v>18713823919</v>
      </c>
      <c r="H24" s="24">
        <f>H20+H23</f>
        <v>13416958650</v>
      </c>
    </row>
    <row r="25" spans="1:8" s="18" customFormat="1" ht="17.25" customHeight="1">
      <c r="A25" s="55" t="s">
        <v>19</v>
      </c>
      <c r="B25" s="37" t="s">
        <v>45</v>
      </c>
      <c r="C25" s="25">
        <v>51</v>
      </c>
      <c r="D25" s="26" t="s">
        <v>49</v>
      </c>
      <c r="E25" s="27">
        <f>E24*0.25</f>
        <v>2396075238.25</v>
      </c>
      <c r="F25" s="27">
        <f>F24*0.25</f>
        <v>1752758726.75</v>
      </c>
      <c r="G25" s="27">
        <f>(G24+15246000-44400000)*0.25</f>
        <v>4671167479.75</v>
      </c>
      <c r="H25" s="27">
        <f>(H24)*0.25</f>
        <v>3354239662.5</v>
      </c>
    </row>
    <row r="26" spans="1:8" s="18" customFormat="1" ht="17.25" customHeight="1">
      <c r="A26" s="55" t="s">
        <v>20</v>
      </c>
      <c r="B26" s="37" t="s">
        <v>55</v>
      </c>
      <c r="C26" s="25"/>
      <c r="D26" s="26"/>
      <c r="E26" s="27">
        <v>0</v>
      </c>
      <c r="F26" s="27">
        <v>0</v>
      </c>
      <c r="G26" s="27">
        <v>0</v>
      </c>
      <c r="H26" s="27">
        <v>0</v>
      </c>
    </row>
    <row r="27" spans="1:8" s="18" customFormat="1" ht="17.25" customHeight="1">
      <c r="A27" s="54" t="s">
        <v>30</v>
      </c>
      <c r="B27" s="36" t="s">
        <v>44</v>
      </c>
      <c r="C27" s="22">
        <v>60</v>
      </c>
      <c r="D27" s="23" t="s">
        <v>50</v>
      </c>
      <c r="E27" s="24">
        <f>E24-E25-1</f>
        <v>7188225713.75</v>
      </c>
      <c r="F27" s="24">
        <f>F24-F25</f>
        <v>5258276180.25</v>
      </c>
      <c r="G27" s="24">
        <f>G24-G25</f>
        <v>14042656439.25</v>
      </c>
      <c r="H27" s="24">
        <f>H24-H25</f>
        <v>10062718987.5</v>
      </c>
    </row>
    <row r="28" spans="1:8" ht="17.25" customHeight="1" thickBot="1">
      <c r="A28" s="57" t="s">
        <v>21</v>
      </c>
      <c r="B28" s="51" t="s">
        <v>42</v>
      </c>
      <c r="C28" s="52">
        <v>70</v>
      </c>
      <c r="D28" s="53" t="s">
        <v>50</v>
      </c>
      <c r="E28" s="42">
        <f>E27/(('[1]CDKT'!E76/10000)-6240)</f>
        <v>1110.0831414659865</v>
      </c>
      <c r="F28" s="42">
        <f>F27/(('[1]CDKT'!F76/10000)-6240)</f>
        <v>812.0395732290576</v>
      </c>
      <c r="G28" s="42">
        <f>G27/(('[1]CDKT'!E76/10000)-6240)</f>
        <v>2168.6180700741916</v>
      </c>
      <c r="H28" s="42">
        <f>H27/(('[1]CDKT'!F76/10000)-6240)</f>
        <v>1553.9933149241574</v>
      </c>
    </row>
    <row r="29" spans="1:8" ht="21.75" customHeight="1" thickTop="1">
      <c r="A29" s="28"/>
      <c r="B29" s="30"/>
      <c r="C29" s="30"/>
      <c r="D29" s="43" t="str">
        <f>'[1]CDKT'!D103</f>
        <v>TP. HCM, ngày  23  tháng 07  năm  2010</v>
      </c>
      <c r="E29" s="15"/>
      <c r="F29" s="15"/>
      <c r="G29" s="21"/>
      <c r="H29" s="21"/>
    </row>
    <row r="30" spans="1:8" ht="18" customHeight="1">
      <c r="A30" s="28"/>
      <c r="B30" s="29" t="str">
        <f>'[1]CDKT'!B104</f>
        <v> Người lập biểu                                 Kế toán trưởng                    </v>
      </c>
      <c r="C30" s="29"/>
      <c r="D30" s="44" t="s">
        <v>52</v>
      </c>
      <c r="E30" s="15"/>
      <c r="F30" s="15"/>
      <c r="G30" s="21"/>
      <c r="H30" s="21"/>
    </row>
    <row r="35" spans="1:8" ht="16.5">
      <c r="A35" s="28"/>
      <c r="B35" s="34" t="s">
        <v>53</v>
      </c>
      <c r="C35" s="29"/>
      <c r="D35" s="58" t="s">
        <v>54</v>
      </c>
      <c r="E35" s="15"/>
      <c r="F35" s="15"/>
      <c r="G35" s="59"/>
      <c r="H35" s="59"/>
    </row>
    <row r="36" spans="1:6" ht="16.5">
      <c r="A36" s="28"/>
      <c r="D36" s="4"/>
      <c r="E36" s="4"/>
      <c r="F36" s="4"/>
    </row>
  </sheetData>
  <mergeCells count="5">
    <mergeCell ref="G8:H8"/>
    <mergeCell ref="A8:B9"/>
    <mergeCell ref="C8:C9"/>
    <mergeCell ref="D8:D9"/>
    <mergeCell ref="E8:F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35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</dc:creator>
  <cp:keywords/>
  <dc:description/>
  <cp:lastModifiedBy>Office</cp:lastModifiedBy>
  <cp:lastPrinted>2010-07-26T08:09:15Z</cp:lastPrinted>
  <dcterms:created xsi:type="dcterms:W3CDTF">2010-01-23T15:27:23Z</dcterms:created>
  <dcterms:modified xsi:type="dcterms:W3CDTF">2010-09-17T03:47:29Z</dcterms:modified>
  <cp:category/>
  <cp:version/>
  <cp:contentType/>
  <cp:contentStatus/>
</cp:coreProperties>
</file>